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1C408207-8139-4260-B3EA-F02F88F2943C}" xr6:coauthVersionLast="47" xr6:coauthVersionMax="47" xr10:uidLastSave="{00000000-0000-0000-0000-000000000000}"/>
  <bookViews>
    <workbookView xWindow="1905" yWindow="1980" windowWidth="21600" windowHeight="11295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H34" i="1" l="1"/>
  <c r="K27" i="1" l="1"/>
  <c r="K26" i="1"/>
  <c r="K24" i="1"/>
  <c r="K23" i="1"/>
  <c r="K22" i="1"/>
  <c r="K21" i="1"/>
  <c r="K20" i="1"/>
  <c r="K19" i="1"/>
  <c r="K18" i="1"/>
  <c r="K17" i="1"/>
  <c r="K16" i="1"/>
  <c r="H28" i="1"/>
  <c r="I28" i="1" s="1"/>
  <c r="H27" i="1"/>
  <c r="I27" i="1" s="1"/>
  <c r="H26" i="1"/>
  <c r="I26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D16" i="1"/>
  <c r="E16" i="1" s="1"/>
  <c r="D17" i="1"/>
  <c r="F17" i="1" s="1"/>
  <c r="G17" i="1" s="1"/>
  <c r="D18" i="1"/>
  <c r="E18" i="1" s="1"/>
  <c r="D19" i="1"/>
  <c r="F19" i="1" s="1"/>
  <c r="G19" i="1" s="1"/>
  <c r="D20" i="1"/>
  <c r="E20" i="1" s="1"/>
  <c r="D21" i="1"/>
  <c r="F21" i="1" s="1"/>
  <c r="G21" i="1" s="1"/>
  <c r="D22" i="1"/>
  <c r="E22" i="1" s="1"/>
  <c r="D23" i="1"/>
  <c r="F23" i="1" s="1"/>
  <c r="G23" i="1" s="1"/>
  <c r="D24" i="1"/>
  <c r="E24" i="1" s="1"/>
  <c r="B25" i="1"/>
  <c r="B24" i="1"/>
  <c r="B23" i="1"/>
  <c r="B22" i="1"/>
  <c r="B21" i="1"/>
  <c r="B20" i="1"/>
  <c r="B19" i="1"/>
  <c r="B18" i="1"/>
  <c r="B17" i="1"/>
  <c r="B16" i="1"/>
  <c r="B15" i="1"/>
  <c r="F16" i="1" l="1"/>
  <c r="G16" i="1" s="1"/>
  <c r="F20" i="1"/>
  <c r="G20" i="1" s="1"/>
  <c r="E21" i="1"/>
  <c r="F22" i="1"/>
  <c r="G22" i="1" s="1"/>
  <c r="F24" i="1"/>
  <c r="G24" i="1" s="1"/>
  <c r="F18" i="1"/>
  <c r="G18" i="1" s="1"/>
  <c r="E17" i="1"/>
  <c r="E19" i="1"/>
  <c r="E23" i="1"/>
  <c r="B33" i="1"/>
  <c r="B32" i="1"/>
  <c r="B31" i="1"/>
  <c r="B30" i="1"/>
  <c r="B29" i="1"/>
  <c r="B28" i="1"/>
  <c r="B27" i="1"/>
  <c r="B26" i="1"/>
  <c r="B14" i="1"/>
  <c r="B13" i="1"/>
  <c r="H29" i="1" l="1"/>
  <c r="I29" i="1" s="1"/>
  <c r="H30" i="1"/>
  <c r="I30" i="1" s="1"/>
  <c r="H31" i="1"/>
  <c r="I31" i="1" s="1"/>
  <c r="H32" i="1"/>
  <c r="I32" i="1" s="1"/>
  <c r="H33" i="1"/>
  <c r="I33" i="1" s="1"/>
  <c r="D14" i="1"/>
  <c r="F14" i="1" s="1"/>
  <c r="D15" i="1"/>
  <c r="D25" i="1"/>
  <c r="D26" i="1"/>
  <c r="F26" i="1" s="1"/>
  <c r="G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13" i="1"/>
  <c r="F13" i="1" s="1"/>
  <c r="F15" i="1" l="1"/>
  <c r="G15" i="1" s="1"/>
  <c r="H15" i="1" s="1"/>
  <c r="E15" i="1"/>
  <c r="E25" i="1"/>
  <c r="F25" i="1"/>
  <c r="G25" i="1" s="1"/>
  <c r="H25" i="1" s="1"/>
  <c r="G14" i="1"/>
  <c r="G27" i="1"/>
  <c r="G28" i="1"/>
  <c r="G29" i="1"/>
  <c r="G30" i="1"/>
  <c r="G31" i="1"/>
  <c r="G32" i="1"/>
  <c r="G33" i="1"/>
  <c r="G13" i="1"/>
  <c r="K25" i="1" l="1"/>
  <c r="I25" i="1"/>
  <c r="I15" i="1"/>
  <c r="K15" i="1"/>
  <c r="E14" i="1"/>
  <c r="H14" i="1" s="1"/>
  <c r="I14" i="1" s="1"/>
  <c r="E26" i="1"/>
  <c r="E27" i="1"/>
  <c r="E28" i="1"/>
  <c r="E29" i="1"/>
  <c r="E30" i="1"/>
  <c r="E31" i="1"/>
  <c r="E32" i="1"/>
  <c r="E33" i="1"/>
  <c r="E13" i="1" l="1"/>
  <c r="H13" i="1" s="1"/>
  <c r="I13" i="1" s="1"/>
  <c r="I34" i="1" s="1"/>
  <c r="K14" i="1" l="1"/>
  <c r="K28" i="1"/>
  <c r="K29" i="1"/>
  <c r="K30" i="1"/>
  <c r="K31" i="1"/>
  <c r="K32" i="1"/>
  <c r="K33" i="1"/>
  <c r="K13" i="1"/>
  <c r="J34" i="1" l="1"/>
  <c r="K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3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</text>
    </comment>
  </commentList>
</comments>
</file>

<file path=xl/sharedStrings.xml><?xml version="1.0" encoding="utf-8"?>
<sst xmlns="http://schemas.openxmlformats.org/spreadsheetml/2006/main" count="22" uniqueCount="22">
  <si>
    <t>Lehrer</t>
  </si>
  <si>
    <t xml:space="preserve">Ort, Datum: </t>
  </si>
  <si>
    <t>Kandidatenzahl:</t>
  </si>
  <si>
    <t>Klassen:</t>
  </si>
  <si>
    <t>Betrag</t>
  </si>
  <si>
    <t>Betreuungszeitraum</t>
  </si>
  <si>
    <t>von</t>
  </si>
  <si>
    <t>bis</t>
  </si>
  <si>
    <t>Grund für vorzeitige Beendigung (Abbruch durch Schüler, Lehrerwechsel)</t>
  </si>
  <si>
    <t>Beginn Schuljahr:</t>
  </si>
  <si>
    <t>Dauer in 
Monaten</t>
  </si>
  <si>
    <t>Betreuungsdauer pro Arbeit:</t>
  </si>
  <si>
    <t>Name</t>
  </si>
  <si>
    <t>SAP-Nummer</t>
  </si>
  <si>
    <t>Schulleiter/Schulleiterin</t>
  </si>
  <si>
    <t>Abgeltung gem. § 63b Abs. 1 Gehaltsgesetz</t>
  </si>
  <si>
    <t>Anzahl der 
betreuten
Arbeiten</t>
  </si>
  <si>
    <t>Gehalt für Beamte der Verwendungsgruppe A2 in der 8. Gehaltsstufe:</t>
  </si>
  <si>
    <t xml:space="preserve">Schule: </t>
  </si>
  <si>
    <t xml:space="preserve">Abschlussarbeit an einer berufsbildenden mittleren Schule
im Rahmen der teilzentralen Abschlussprüfung </t>
  </si>
  <si>
    <t>Betrag pro betreuter Abschlussarbeit (7,73 % von 105,06 % von A2/8):</t>
  </si>
  <si>
    <t>(Haupttermin im Schuljahr 2025/26)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</si>
</sst>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6">
    <font>
      <sz val="10"/>
      <name val="Arial"/>
    </font>
    <font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.5"/>
      <name val="Corbel"/>
      <family val="2"/>
    </font>
    <font>
      <b/>
      <sz val="11.5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4" fillId="0" borderId="0" xfId="0" applyFont="1" applyProtection="1"/>
    <xf numFmtId="0" fontId="5" fillId="0" borderId="0" xfId="0" applyFont="1" applyBorder="1" applyAlignment="1" applyProtection="1">
      <alignment horizontal="left"/>
    </xf>
    <xf numFmtId="0" fontId="4" fillId="0" borderId="0" xfId="0" applyFont="1" applyAlignment="1" applyProtection="1"/>
    <xf numFmtId="0" fontId="5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</xf>
    <xf numFmtId="1" fontId="5" fillId="0" borderId="0" xfId="0" applyNumberFormat="1" applyFont="1" applyBorder="1" applyAlignment="1" applyProtection="1">
      <alignment horizontal="left"/>
    </xf>
    <xf numFmtId="49" fontId="5" fillId="0" borderId="0" xfId="0" applyNumberFormat="1" applyFont="1" applyBorder="1" applyAlignment="1" applyProtection="1">
      <alignment horizontal="left"/>
    </xf>
    <xf numFmtId="164" fontId="4" fillId="0" borderId="17" xfId="0" applyNumberFormat="1" applyFont="1" applyBorder="1" applyAlignment="1" applyProtection="1">
      <alignment horizontal="left"/>
    </xf>
    <xf numFmtId="164" fontId="4" fillId="0" borderId="7" xfId="0" applyNumberFormat="1" applyFont="1" applyBorder="1" applyAlignment="1" applyProtection="1">
      <alignment horizontal="right"/>
    </xf>
    <xf numFmtId="164" fontId="5" fillId="0" borderId="17" xfId="0" applyNumberFormat="1" applyFont="1" applyBorder="1" applyAlignment="1" applyProtection="1">
      <alignment horizontal="left"/>
    </xf>
    <xf numFmtId="1" fontId="4" fillId="0" borderId="0" xfId="0" applyNumberFormat="1" applyFont="1" applyBorder="1" applyAlignment="1" applyProtection="1">
      <alignment horizontal="right"/>
    </xf>
    <xf numFmtId="0" fontId="5" fillId="0" borderId="0" xfId="0" applyFont="1" applyAlignment="1" applyProtection="1"/>
    <xf numFmtId="0" fontId="4" fillId="0" borderId="0" xfId="0" applyFont="1" applyAlignment="1" applyProtection="1">
      <alignment vertical="center"/>
    </xf>
    <xf numFmtId="0" fontId="4" fillId="2" borderId="11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wrapText="1"/>
    </xf>
    <xf numFmtId="0" fontId="4" fillId="2" borderId="22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19" xfId="0" applyNumberFormat="1" applyFont="1" applyFill="1" applyBorder="1" applyAlignment="1" applyProtection="1">
      <alignment horizontal="center"/>
    </xf>
    <xf numFmtId="1" fontId="4" fillId="2" borderId="19" xfId="0" applyNumberFormat="1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" fontId="4" fillId="0" borderId="8" xfId="0" applyNumberFormat="1" applyFont="1" applyFill="1" applyBorder="1" applyAlignment="1" applyProtection="1">
      <alignment horizontal="center" vertical="center"/>
      <protection locked="0"/>
    </xf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4" fillId="0" borderId="22" xfId="0" applyNumberFormat="1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2" fontId="4" fillId="4" borderId="19" xfId="0" applyNumberFormat="1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vertical="center"/>
      <protection locked="0"/>
    </xf>
    <xf numFmtId="4" fontId="4" fillId="3" borderId="1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Alignment="1" applyProtection="1">
      <alignment vertical="center"/>
    </xf>
    <xf numFmtId="14" fontId="4" fillId="0" borderId="0" xfId="0" applyNumberFormat="1" applyFont="1" applyAlignment="1" applyProtection="1">
      <alignment vertical="center"/>
    </xf>
    <xf numFmtId="2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left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2" fontId="4" fillId="0" borderId="23" xfId="0" applyNumberFormat="1" applyFont="1" applyBorder="1" applyAlignment="1" applyProtection="1">
      <alignment horizontal="center" vertical="center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2" fontId="4" fillId="0" borderId="24" xfId="0" applyNumberFormat="1" applyFont="1" applyBorder="1" applyAlignment="1" applyProtection="1">
      <alignment horizontal="center" vertical="center"/>
      <protection locked="0"/>
    </xf>
    <xf numFmtId="14" fontId="4" fillId="0" borderId="24" xfId="0" applyNumberFormat="1" applyFont="1" applyBorder="1" applyAlignment="1" applyProtection="1">
      <alignment horizontal="center" vertical="center"/>
      <protection locked="0"/>
    </xf>
    <xf numFmtId="2" fontId="4" fillId="4" borderId="24" xfId="0" applyNumberFormat="1" applyFont="1" applyFill="1" applyBorder="1" applyAlignment="1" applyProtection="1">
      <alignment horizontal="center" vertical="center"/>
    </xf>
    <xf numFmtId="2" fontId="4" fillId="4" borderId="27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1" fontId="4" fillId="2" borderId="20" xfId="0" applyNumberFormat="1" applyFont="1" applyFill="1" applyBorder="1" applyAlignment="1" applyProtection="1">
      <alignment horizontal="right" vertical="center"/>
    </xf>
    <xf numFmtId="2" fontId="4" fillId="2" borderId="5" xfId="0" applyNumberFormat="1" applyFont="1" applyFill="1" applyBorder="1" applyAlignment="1" applyProtection="1">
      <alignment horizontal="center" vertical="center"/>
    </xf>
    <xf numFmtId="2" fontId="4" fillId="2" borderId="28" xfId="0" applyNumberFormat="1" applyFont="1" applyFill="1" applyBorder="1" applyAlignment="1" applyProtection="1">
      <alignment horizontal="center" vertical="center"/>
    </xf>
    <xf numFmtId="1" fontId="4" fillId="0" borderId="21" xfId="0" applyNumberFormat="1" applyFont="1" applyFill="1" applyBorder="1" applyAlignment="1" applyProtection="1">
      <alignment vertical="center"/>
    </xf>
    <xf numFmtId="4" fontId="4" fillId="2" borderId="6" xfId="0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4" fillId="0" borderId="1" xfId="0" applyFont="1" applyBorder="1" applyAlignment="1" applyProtection="1"/>
    <xf numFmtId="0" fontId="4" fillId="0" borderId="1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/>
    </xf>
    <xf numFmtId="1" fontId="4" fillId="2" borderId="26" xfId="0" applyNumberFormat="1" applyFont="1" applyFill="1" applyBorder="1" applyAlignment="1" applyProtection="1">
      <alignment horizontal="right" vertical="center"/>
    </xf>
    <xf numFmtId="1" fontId="4" fillId="2" borderId="25" xfId="0" applyNumberFormat="1" applyFont="1" applyFill="1" applyBorder="1" applyAlignment="1" applyProtection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581024</xdr:colOff>
      <xdr:row>34</xdr:row>
      <xdr:rowOff>19046</xdr:rowOff>
    </xdr:from>
    <xdr:to>
      <xdr:col>10</xdr:col>
      <xdr:colOff>1247774</xdr:colOff>
      <xdr:row>39</xdr:row>
      <xdr:rowOff>10054</xdr:rowOff>
    </xdr:to>
    <xdr:grpSp>
      <xdr:nvGrpSpPr>
        <xdr:cNvPr id="1031" name="Group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pSpPr>
          <a:grpSpLocks/>
        </xdr:cNvGrpSpPr>
      </xdr:nvGrpSpPr>
      <xdr:grpSpPr bwMode="auto">
        <a:xfrm>
          <a:off x="4038599" y="5676896"/>
          <a:ext cx="5076825" cy="1019708"/>
          <a:chOff x="369" y="815"/>
          <a:chExt cx="265" cy="119"/>
        </a:xfrm>
      </xdr:grpSpPr>
      <xdr:sp macro="" textlink="">
        <xdr:nvSpPr>
          <xdr:cNvPr id="1032" name="Text Box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033" name="Text Box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IT 0015, LOA 4811, Datum: ……………….….</a:t>
            </a:r>
          </a:p>
        </xdr:txBody>
      </xdr:sp>
      <xdr:sp macro="" textlink="">
        <xdr:nvSpPr>
          <xdr:cNvPr id="1034" name="Text Box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eingegeben:</a:t>
            </a:r>
          </a:p>
        </xdr:txBody>
      </xdr:sp>
      <xdr:sp macro="" textlink="">
        <xdr:nvSpPr>
          <xdr:cNvPr id="1035" name="Text Box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4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approbiert: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815554</xdr:colOff>
      <xdr:row>3</xdr:row>
      <xdr:rowOff>181510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e%20Formulare%20Pr&#252;fungsgeb&#252;hren/Schuljahr%202018_19/alte%20Dateien/2016_09/alte%20Dateien/2015_09/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88"/>
  <sheetViews>
    <sheetView showGridLines="0" showZeros="0" tabSelected="1" workbookViewId="0">
      <selection activeCell="A13" sqref="A13"/>
    </sheetView>
  </sheetViews>
  <sheetFormatPr baseColWidth="10" defaultRowHeight="15"/>
  <cols>
    <col min="1" max="1" width="26.85546875" style="3" customWidth="1"/>
    <col min="2" max="2" width="12.42578125" style="3" customWidth="1"/>
    <col min="3" max="3" width="12.5703125" style="3" customWidth="1"/>
    <col min="4" max="4" width="10.85546875" style="3" customWidth="1"/>
    <col min="5" max="5" width="10.85546875" style="3" hidden="1" customWidth="1"/>
    <col min="6" max="6" width="11.5703125" style="3" customWidth="1"/>
    <col min="7" max="7" width="11.5703125" style="3" hidden="1" customWidth="1"/>
    <col min="8" max="8" width="9.28515625" style="3" customWidth="1"/>
    <col min="9" max="9" width="9.28515625" style="3" hidden="1" customWidth="1"/>
    <col min="10" max="10" width="34.42578125" style="3" customWidth="1"/>
    <col min="11" max="11" width="20.42578125" style="3" customWidth="1"/>
    <col min="12" max="12" width="6.140625" style="3" customWidth="1"/>
    <col min="13" max="13" width="6" style="3" customWidth="1"/>
    <col min="14" max="14" width="5.28515625" style="3" customWidth="1"/>
    <col min="15" max="16384" width="11.42578125" style="3"/>
  </cols>
  <sheetData>
    <row r="1" spans="1:15" ht="15" customHeight="1">
      <c r="A1" s="1"/>
      <c r="B1" s="2"/>
      <c r="C1" s="2"/>
      <c r="D1" s="1" t="s">
        <v>18</v>
      </c>
      <c r="E1" s="2"/>
      <c r="F1" s="57"/>
      <c r="G1" s="57"/>
      <c r="H1" s="57"/>
      <c r="I1" s="57"/>
      <c r="J1" s="57"/>
      <c r="K1" s="57"/>
      <c r="L1" s="2"/>
      <c r="M1" s="2"/>
      <c r="N1" s="2"/>
      <c r="O1" s="2"/>
    </row>
    <row r="2" spans="1:15" ht="5.25" customHeight="1">
      <c r="A2" s="1"/>
      <c r="B2" s="4"/>
      <c r="C2" s="4"/>
      <c r="D2" s="4"/>
      <c r="E2" s="4"/>
      <c r="F2" s="4"/>
      <c r="G2" s="4"/>
      <c r="H2" s="4"/>
      <c r="I2" s="4"/>
      <c r="J2" s="4"/>
      <c r="K2" s="1"/>
      <c r="L2" s="5"/>
      <c r="M2" s="5"/>
      <c r="N2" s="5"/>
      <c r="O2" s="5"/>
    </row>
    <row r="3" spans="1:15" ht="15" customHeight="1">
      <c r="A3" s="1"/>
      <c r="B3" s="58" t="s">
        <v>15</v>
      </c>
      <c r="C3" s="58"/>
      <c r="D3" s="58"/>
      <c r="E3" s="58"/>
      <c r="F3" s="58"/>
      <c r="G3" s="58"/>
      <c r="H3" s="58"/>
      <c r="I3" s="58"/>
      <c r="J3" s="58"/>
      <c r="K3" s="58"/>
      <c r="L3" s="2"/>
      <c r="M3" s="2"/>
      <c r="N3" s="2"/>
      <c r="O3" s="2"/>
    </row>
    <row r="4" spans="1:15" ht="33" customHeight="1">
      <c r="A4" s="5"/>
      <c r="B4" s="59" t="s">
        <v>19</v>
      </c>
      <c r="C4" s="59"/>
      <c r="D4" s="59"/>
      <c r="E4" s="59"/>
      <c r="F4" s="59"/>
      <c r="G4" s="59"/>
      <c r="H4" s="59"/>
      <c r="I4" s="59"/>
      <c r="J4" s="59"/>
      <c r="K4" s="59"/>
      <c r="L4" s="6"/>
      <c r="M4" s="6"/>
      <c r="N4" s="6"/>
      <c r="O4" s="6"/>
    </row>
    <row r="5" spans="1:15">
      <c r="A5" s="5"/>
      <c r="B5" s="60" t="s">
        <v>21</v>
      </c>
      <c r="C5" s="60"/>
      <c r="D5" s="60"/>
      <c r="E5" s="60"/>
      <c r="F5" s="60"/>
      <c r="G5" s="60"/>
      <c r="H5" s="60"/>
      <c r="I5" s="60"/>
      <c r="J5" s="60"/>
      <c r="K5" s="60"/>
      <c r="L5" s="5"/>
      <c r="M5" s="5"/>
      <c r="N5" s="5"/>
      <c r="O5" s="5"/>
    </row>
    <row r="6" spans="1:15" s="5" customFormat="1" ht="3" customHeight="1">
      <c r="A6" s="3"/>
    </row>
    <row r="7" spans="1:15" s="5" customFormat="1">
      <c r="A7" s="7" t="s">
        <v>2</v>
      </c>
      <c r="B7" s="8"/>
      <c r="G7" s="7"/>
      <c r="H7" s="7" t="s">
        <v>3</v>
      </c>
      <c r="I7" s="7"/>
      <c r="J7" s="57"/>
      <c r="K7" s="57"/>
      <c r="M7" s="1"/>
      <c r="N7" s="9"/>
      <c r="O7" s="10"/>
    </row>
    <row r="8" spans="1:15" s="5" customFormat="1" ht="15" customHeight="1">
      <c r="A8" s="7"/>
      <c r="B8" s="11"/>
      <c r="G8" s="7"/>
      <c r="H8" s="7" t="s">
        <v>17</v>
      </c>
      <c r="I8" s="7"/>
      <c r="J8" s="12">
        <v>3245.6</v>
      </c>
      <c r="K8" s="13" t="s">
        <v>9</v>
      </c>
      <c r="N8" s="7"/>
      <c r="O8" s="10"/>
    </row>
    <row r="9" spans="1:15" s="5" customFormat="1" ht="15" customHeight="1">
      <c r="A9" s="7"/>
      <c r="B9" s="11"/>
      <c r="G9" s="7"/>
      <c r="H9" s="7" t="s">
        <v>20</v>
      </c>
      <c r="I9" s="7"/>
      <c r="J9" s="14">
        <f>ROUND((ROUND((J8*105.06%),2)*7.73%),2)</f>
        <v>263.58</v>
      </c>
      <c r="K9" s="15">
        <v>2025</v>
      </c>
      <c r="N9" s="7"/>
      <c r="O9" s="10"/>
    </row>
    <row r="10" spans="1:15" s="5" customFormat="1" ht="4.5" customHeight="1" thickBot="1">
      <c r="O10" s="16"/>
    </row>
    <row r="11" spans="1:15" s="17" customFormat="1" ht="15" customHeight="1" thickTop="1">
      <c r="A11" s="67" t="s">
        <v>0</v>
      </c>
      <c r="B11" s="63"/>
      <c r="C11" s="61" t="s">
        <v>16</v>
      </c>
      <c r="D11" s="63" t="s">
        <v>5</v>
      </c>
      <c r="E11" s="63"/>
      <c r="F11" s="63"/>
      <c r="G11" s="63"/>
      <c r="H11" s="63"/>
      <c r="I11" s="63"/>
      <c r="J11" s="64"/>
      <c r="K11" s="68" t="s">
        <v>4</v>
      </c>
    </row>
    <row r="12" spans="1:15" s="17" customFormat="1" ht="29.25" customHeight="1">
      <c r="A12" s="18" t="s">
        <v>12</v>
      </c>
      <c r="B12" s="19" t="s">
        <v>13</v>
      </c>
      <c r="C12" s="62"/>
      <c r="D12" s="20" t="s">
        <v>6</v>
      </c>
      <c r="E12" s="21"/>
      <c r="F12" s="22" t="s">
        <v>7</v>
      </c>
      <c r="G12" s="23"/>
      <c r="H12" s="24" t="s">
        <v>10</v>
      </c>
      <c r="I12" s="24"/>
      <c r="J12" s="25" t="s">
        <v>8</v>
      </c>
      <c r="K12" s="62"/>
    </row>
    <row r="13" spans="1:15" s="35" customFormat="1" ht="12" customHeight="1">
      <c r="A13" s="26"/>
      <c r="B13" s="27">
        <f>IF(A13&lt;&gt;"",INDEX([1]Tabelle1!$A$3:$C$302,MATCH(A13,[1]Tabelle1!$A$3:$A$302,0),2),)</f>
        <v>0</v>
      </c>
      <c r="C13" s="28"/>
      <c r="D13" s="29">
        <f>IF(C13&lt;&gt;0,DATE($K$9,9,1),)</f>
        <v>0</v>
      </c>
      <c r="E13" s="30">
        <f>IF(D13&lt;&gt;0,(YEAR(D13)*360+MONTH(D13)*30+DAY(D13)+IF(AND(DAY(D13)=28,MONTH(D13)=2),2,0)+IF(AND(DAY(D13)=29,MONTH(D13)=2),1,0)),0)</f>
        <v>0</v>
      </c>
      <c r="F13" s="31">
        <f>IF(D13&lt;&gt;0,DATE($K$9+1,4,30),)</f>
        <v>0</v>
      </c>
      <c r="G13" s="30">
        <f>IF(F13&lt;&gt;0,(YEAR(F13)*360+MONTH(F13)*30+IF(DAY(F13)=31,30,DAY(F13))+IF(AND(DAY(F13)=28,MONTH(F13)=2),2,0)+IF(AND(DAY(F13)=29,MONTH(F13)=2),1,0)),0)</f>
        <v>0</v>
      </c>
      <c r="H13" s="32">
        <f>IF(C13&gt;0,(G13-E13+1)/30,)</f>
        <v>0</v>
      </c>
      <c r="I13" s="32">
        <f>C13*H13</f>
        <v>0</v>
      </c>
      <c r="J13" s="33"/>
      <c r="K13" s="34">
        <f>IF(C13&lt;&gt;0,C13*$J$9*H13/8,)</f>
        <v>0</v>
      </c>
      <c r="N13" s="36"/>
    </row>
    <row r="14" spans="1:15" s="35" customFormat="1" ht="12" customHeight="1">
      <c r="A14" s="26"/>
      <c r="B14" s="27">
        <f>IF(A14&lt;&gt;"",INDEX([1]Tabelle1!$A$3:$C$302,MATCH(A14,[1]Tabelle1!$A$3:$A$302,0),2),)</f>
        <v>0</v>
      </c>
      <c r="C14" s="28"/>
      <c r="D14" s="29">
        <f t="shared" ref="D14:D33" si="0">IF(C14&lt;&gt;0,DATE($K$9,9,1),)</f>
        <v>0</v>
      </c>
      <c r="E14" s="30">
        <f t="shared" ref="E14:E33" si="1">IF(D14&lt;&gt;0,(YEAR(D14)*360+MONTH(D14)*30+DAY(D14)+IF(AND(DAY(D14)=28,MONTH(D14)=2),2,0)+IF(AND(DAY(D14)=29,MONTH(D14)=2),1,0)),0)</f>
        <v>0</v>
      </c>
      <c r="F14" s="31">
        <f t="shared" ref="F14:F33" si="2">IF(D14&lt;&gt;0,DATE($K$9+1,4,30),)</f>
        <v>0</v>
      </c>
      <c r="G14" s="30">
        <f t="shared" ref="G14:G33" si="3">IF(F14&lt;&gt;0,(YEAR(F14)*360+MONTH(F14)*30+IF(DAY(F14)=31,30,DAY(F14))+IF(AND(DAY(F14)=28,MONTH(F14)=2),2,0)+IF(AND(DAY(F14)=29,MONTH(F14)=2),1,0)),0)</f>
        <v>0</v>
      </c>
      <c r="H14" s="32">
        <f t="shared" ref="H14:H33" si="4">IF(C14&gt;0,(G14-E14+1)/30,)</f>
        <v>0</v>
      </c>
      <c r="I14" s="32">
        <f t="shared" ref="I14:I33" si="5">C14*H14</f>
        <v>0</v>
      </c>
      <c r="J14" s="33"/>
      <c r="K14" s="34">
        <f t="shared" ref="K14:K33" si="6">IF(C14&lt;&gt;0,C14*$J$9*H14/8,)</f>
        <v>0</v>
      </c>
    </row>
    <row r="15" spans="1:15" s="35" customFormat="1" ht="12" customHeight="1">
      <c r="A15" s="26"/>
      <c r="B15" s="27">
        <f>IF(A15&lt;&gt;"",INDEX([1]Tabelle1!$A$3:$C$302,MATCH(A15,[1]Tabelle1!$A$3:$A$302,0),2),)</f>
        <v>0</v>
      </c>
      <c r="C15" s="37"/>
      <c r="D15" s="29">
        <f t="shared" si="0"/>
        <v>0</v>
      </c>
      <c r="E15" s="30">
        <f t="shared" si="1"/>
        <v>0</v>
      </c>
      <c r="F15" s="31">
        <f t="shared" si="2"/>
        <v>0</v>
      </c>
      <c r="G15" s="30">
        <f t="shared" si="3"/>
        <v>0</v>
      </c>
      <c r="H15" s="32">
        <f t="shared" si="4"/>
        <v>0</v>
      </c>
      <c r="I15" s="32">
        <f t="shared" si="5"/>
        <v>0</v>
      </c>
      <c r="J15" s="33"/>
      <c r="K15" s="34">
        <f t="shared" si="6"/>
        <v>0</v>
      </c>
    </row>
    <row r="16" spans="1:15" s="35" customFormat="1" ht="12" customHeight="1">
      <c r="A16" s="26"/>
      <c r="B16" s="27">
        <f>IF(A16&lt;&gt;"",INDEX([1]Tabelle1!$A$3:$C$302,MATCH(A16,[1]Tabelle1!$A$3:$A$302,0),2),)</f>
        <v>0</v>
      </c>
      <c r="C16" s="37"/>
      <c r="D16" s="29">
        <f t="shared" si="0"/>
        <v>0</v>
      </c>
      <c r="E16" s="30">
        <f t="shared" si="1"/>
        <v>0</v>
      </c>
      <c r="F16" s="31">
        <f t="shared" si="2"/>
        <v>0</v>
      </c>
      <c r="G16" s="30">
        <f t="shared" si="3"/>
        <v>0</v>
      </c>
      <c r="H16" s="32">
        <f t="shared" si="4"/>
        <v>0</v>
      </c>
      <c r="I16" s="32">
        <f t="shared" si="5"/>
        <v>0</v>
      </c>
      <c r="J16" s="33"/>
      <c r="K16" s="34">
        <f t="shared" si="6"/>
        <v>0</v>
      </c>
    </row>
    <row r="17" spans="1:11" s="35" customFormat="1" ht="12" customHeight="1">
      <c r="A17" s="26"/>
      <c r="B17" s="27">
        <f>IF(A17&lt;&gt;"",INDEX([1]Tabelle1!$A$3:$C$302,MATCH(A17,[1]Tabelle1!$A$3:$A$302,0),2),)</f>
        <v>0</v>
      </c>
      <c r="C17" s="37"/>
      <c r="D17" s="29">
        <f t="shared" si="0"/>
        <v>0</v>
      </c>
      <c r="E17" s="30">
        <f t="shared" si="1"/>
        <v>0</v>
      </c>
      <c r="F17" s="31">
        <f t="shared" si="2"/>
        <v>0</v>
      </c>
      <c r="G17" s="30">
        <f t="shared" si="3"/>
        <v>0</v>
      </c>
      <c r="H17" s="32">
        <f t="shared" si="4"/>
        <v>0</v>
      </c>
      <c r="I17" s="32">
        <f t="shared" si="5"/>
        <v>0</v>
      </c>
      <c r="J17" s="33"/>
      <c r="K17" s="34">
        <f t="shared" si="6"/>
        <v>0</v>
      </c>
    </row>
    <row r="18" spans="1:11" s="35" customFormat="1" ht="12" customHeight="1">
      <c r="A18" s="26"/>
      <c r="B18" s="27">
        <f>IF(A18&lt;&gt;"",INDEX([1]Tabelle1!$A$3:$C$302,MATCH(A18,[1]Tabelle1!$A$3:$A$302,0),2),)</f>
        <v>0</v>
      </c>
      <c r="C18" s="37"/>
      <c r="D18" s="29">
        <f t="shared" si="0"/>
        <v>0</v>
      </c>
      <c r="E18" s="30">
        <f t="shared" si="1"/>
        <v>0</v>
      </c>
      <c r="F18" s="31">
        <f t="shared" si="2"/>
        <v>0</v>
      </c>
      <c r="G18" s="30">
        <f t="shared" si="3"/>
        <v>0</v>
      </c>
      <c r="H18" s="32">
        <f t="shared" si="4"/>
        <v>0</v>
      </c>
      <c r="I18" s="32">
        <f t="shared" si="5"/>
        <v>0</v>
      </c>
      <c r="J18" s="33"/>
      <c r="K18" s="34">
        <f t="shared" si="6"/>
        <v>0</v>
      </c>
    </row>
    <row r="19" spans="1:11" s="35" customFormat="1" ht="12" customHeight="1">
      <c r="A19" s="26"/>
      <c r="B19" s="27">
        <f>IF(A19&lt;&gt;"",INDEX([1]Tabelle1!$A$3:$C$302,MATCH(A19,[1]Tabelle1!$A$3:$A$302,0),2),)</f>
        <v>0</v>
      </c>
      <c r="C19" s="37"/>
      <c r="D19" s="29">
        <f t="shared" si="0"/>
        <v>0</v>
      </c>
      <c r="E19" s="30">
        <f t="shared" si="1"/>
        <v>0</v>
      </c>
      <c r="F19" s="31">
        <f t="shared" si="2"/>
        <v>0</v>
      </c>
      <c r="G19" s="30">
        <f t="shared" si="3"/>
        <v>0</v>
      </c>
      <c r="H19" s="32">
        <f t="shared" si="4"/>
        <v>0</v>
      </c>
      <c r="I19" s="32">
        <f t="shared" si="5"/>
        <v>0</v>
      </c>
      <c r="J19" s="33"/>
      <c r="K19" s="34">
        <f t="shared" si="6"/>
        <v>0</v>
      </c>
    </row>
    <row r="20" spans="1:11" s="35" customFormat="1" ht="12" customHeight="1">
      <c r="A20" s="26"/>
      <c r="B20" s="27">
        <f>IF(A20&lt;&gt;"",INDEX([1]Tabelle1!$A$3:$C$302,MATCH(A20,[1]Tabelle1!$A$3:$A$302,0),2),)</f>
        <v>0</v>
      </c>
      <c r="C20" s="37"/>
      <c r="D20" s="29">
        <f t="shared" si="0"/>
        <v>0</v>
      </c>
      <c r="E20" s="30">
        <f t="shared" si="1"/>
        <v>0</v>
      </c>
      <c r="F20" s="31">
        <f t="shared" si="2"/>
        <v>0</v>
      </c>
      <c r="G20" s="30">
        <f t="shared" si="3"/>
        <v>0</v>
      </c>
      <c r="H20" s="32">
        <f t="shared" si="4"/>
        <v>0</v>
      </c>
      <c r="I20" s="32">
        <f t="shared" si="5"/>
        <v>0</v>
      </c>
      <c r="J20" s="33"/>
      <c r="K20" s="34">
        <f t="shared" si="6"/>
        <v>0</v>
      </c>
    </row>
    <row r="21" spans="1:11" s="35" customFormat="1" ht="12" customHeight="1">
      <c r="A21" s="26"/>
      <c r="B21" s="27">
        <f>IF(A21&lt;&gt;"",INDEX([1]Tabelle1!$A$3:$C$302,MATCH(A21,[1]Tabelle1!$A$3:$A$302,0),2),)</f>
        <v>0</v>
      </c>
      <c r="C21" s="37"/>
      <c r="D21" s="29">
        <f t="shared" si="0"/>
        <v>0</v>
      </c>
      <c r="E21" s="30">
        <f t="shared" si="1"/>
        <v>0</v>
      </c>
      <c r="F21" s="31">
        <f t="shared" si="2"/>
        <v>0</v>
      </c>
      <c r="G21" s="30">
        <f t="shared" si="3"/>
        <v>0</v>
      </c>
      <c r="H21" s="32">
        <f t="shared" si="4"/>
        <v>0</v>
      </c>
      <c r="I21" s="32">
        <f t="shared" si="5"/>
        <v>0</v>
      </c>
      <c r="J21" s="33"/>
      <c r="K21" s="34">
        <f t="shared" si="6"/>
        <v>0</v>
      </c>
    </row>
    <row r="22" spans="1:11" s="35" customFormat="1" ht="12" customHeight="1">
      <c r="A22" s="26"/>
      <c r="B22" s="27">
        <f>IF(A22&lt;&gt;"",INDEX([1]Tabelle1!$A$3:$C$302,MATCH(A22,[1]Tabelle1!$A$3:$A$302,0),2),)</f>
        <v>0</v>
      </c>
      <c r="C22" s="37"/>
      <c r="D22" s="29">
        <f t="shared" si="0"/>
        <v>0</v>
      </c>
      <c r="E22" s="30">
        <f t="shared" si="1"/>
        <v>0</v>
      </c>
      <c r="F22" s="31">
        <f t="shared" si="2"/>
        <v>0</v>
      </c>
      <c r="G22" s="30">
        <f t="shared" si="3"/>
        <v>0</v>
      </c>
      <c r="H22" s="32">
        <f t="shared" si="4"/>
        <v>0</v>
      </c>
      <c r="I22" s="32">
        <f t="shared" si="5"/>
        <v>0</v>
      </c>
      <c r="J22" s="33"/>
      <c r="K22" s="34">
        <f t="shared" si="6"/>
        <v>0</v>
      </c>
    </row>
    <row r="23" spans="1:11" s="35" customFormat="1" ht="12" customHeight="1">
      <c r="A23" s="26"/>
      <c r="B23" s="27">
        <f>IF(A23&lt;&gt;"",INDEX([1]Tabelle1!$A$3:$C$302,MATCH(A23,[1]Tabelle1!$A$3:$A$302,0),2),)</f>
        <v>0</v>
      </c>
      <c r="C23" s="37"/>
      <c r="D23" s="29">
        <f t="shared" si="0"/>
        <v>0</v>
      </c>
      <c r="E23" s="30">
        <f t="shared" si="1"/>
        <v>0</v>
      </c>
      <c r="F23" s="31">
        <f t="shared" si="2"/>
        <v>0</v>
      </c>
      <c r="G23" s="30">
        <f t="shared" si="3"/>
        <v>0</v>
      </c>
      <c r="H23" s="32">
        <f t="shared" si="4"/>
        <v>0</v>
      </c>
      <c r="I23" s="32">
        <f t="shared" si="5"/>
        <v>0</v>
      </c>
      <c r="J23" s="33"/>
      <c r="K23" s="34">
        <f t="shared" si="6"/>
        <v>0</v>
      </c>
    </row>
    <row r="24" spans="1:11" s="35" customFormat="1" ht="12" customHeight="1">
      <c r="A24" s="26"/>
      <c r="B24" s="27">
        <f>IF(A24&lt;&gt;"",INDEX([1]Tabelle1!$A$3:$C$302,MATCH(A24,[1]Tabelle1!$A$3:$A$302,0),2),)</f>
        <v>0</v>
      </c>
      <c r="C24" s="37"/>
      <c r="D24" s="29">
        <f t="shared" si="0"/>
        <v>0</v>
      </c>
      <c r="E24" s="30">
        <f t="shared" si="1"/>
        <v>0</v>
      </c>
      <c r="F24" s="31">
        <f t="shared" si="2"/>
        <v>0</v>
      </c>
      <c r="G24" s="30">
        <f t="shared" si="3"/>
        <v>0</v>
      </c>
      <c r="H24" s="32">
        <f t="shared" si="4"/>
        <v>0</v>
      </c>
      <c r="I24" s="32">
        <f t="shared" si="5"/>
        <v>0</v>
      </c>
      <c r="J24" s="33"/>
      <c r="K24" s="34">
        <f t="shared" si="6"/>
        <v>0</v>
      </c>
    </row>
    <row r="25" spans="1:11" s="35" customFormat="1" ht="12" customHeight="1">
      <c r="A25" s="26"/>
      <c r="B25" s="27">
        <f>IF(A25&lt;&gt;"",INDEX([1]Tabelle1!$A$3:$C$302,MATCH(A25,[1]Tabelle1!$A$3:$A$302,0),2),)</f>
        <v>0</v>
      </c>
      <c r="C25" s="37"/>
      <c r="D25" s="29">
        <f t="shared" si="0"/>
        <v>0</v>
      </c>
      <c r="E25" s="30">
        <f t="shared" si="1"/>
        <v>0</v>
      </c>
      <c r="F25" s="31">
        <f t="shared" si="2"/>
        <v>0</v>
      </c>
      <c r="G25" s="30">
        <f t="shared" si="3"/>
        <v>0</v>
      </c>
      <c r="H25" s="32">
        <f t="shared" si="4"/>
        <v>0</v>
      </c>
      <c r="I25" s="32">
        <f t="shared" si="5"/>
        <v>0</v>
      </c>
      <c r="J25" s="33"/>
      <c r="K25" s="34">
        <f t="shared" si="6"/>
        <v>0</v>
      </c>
    </row>
    <row r="26" spans="1:11" s="35" customFormat="1" ht="12" customHeight="1">
      <c r="A26" s="26"/>
      <c r="B26" s="27">
        <f>IF(A26&lt;&gt;"",INDEX([1]Tabelle1!$A$3:$C$302,MATCH(A26,[1]Tabelle1!$A$3:$A$302,0),2),)</f>
        <v>0</v>
      </c>
      <c r="C26" s="37"/>
      <c r="D26" s="29">
        <f t="shared" si="0"/>
        <v>0</v>
      </c>
      <c r="E26" s="30">
        <f t="shared" si="1"/>
        <v>0</v>
      </c>
      <c r="F26" s="31">
        <f t="shared" si="2"/>
        <v>0</v>
      </c>
      <c r="G26" s="30">
        <f t="shared" si="3"/>
        <v>0</v>
      </c>
      <c r="H26" s="32">
        <f t="shared" si="4"/>
        <v>0</v>
      </c>
      <c r="I26" s="32">
        <f t="shared" si="5"/>
        <v>0</v>
      </c>
      <c r="J26" s="33"/>
      <c r="K26" s="34">
        <f t="shared" si="6"/>
        <v>0</v>
      </c>
    </row>
    <row r="27" spans="1:11" s="35" customFormat="1" ht="12" customHeight="1">
      <c r="A27" s="26"/>
      <c r="B27" s="27">
        <f>IF(A27&lt;&gt;"",INDEX([1]Tabelle1!$A$3:$C$302,MATCH(A27,[1]Tabelle1!$A$3:$A$302,0),2),)</f>
        <v>0</v>
      </c>
      <c r="C27" s="37"/>
      <c r="D27" s="29">
        <f t="shared" si="0"/>
        <v>0</v>
      </c>
      <c r="E27" s="30">
        <f t="shared" si="1"/>
        <v>0</v>
      </c>
      <c r="F27" s="31">
        <f t="shared" si="2"/>
        <v>0</v>
      </c>
      <c r="G27" s="30">
        <f t="shared" si="3"/>
        <v>0</v>
      </c>
      <c r="H27" s="32">
        <f t="shared" si="4"/>
        <v>0</v>
      </c>
      <c r="I27" s="32">
        <f t="shared" si="5"/>
        <v>0</v>
      </c>
      <c r="J27" s="33"/>
      <c r="K27" s="34">
        <f t="shared" si="6"/>
        <v>0</v>
      </c>
    </row>
    <row r="28" spans="1:11" s="35" customFormat="1" ht="12" customHeight="1">
      <c r="A28" s="26"/>
      <c r="B28" s="27">
        <f>IF(A28&lt;&gt;"",INDEX([1]Tabelle1!$A$3:$C$302,MATCH(A28,[1]Tabelle1!$A$3:$A$302,0),2),)</f>
        <v>0</v>
      </c>
      <c r="C28" s="37"/>
      <c r="D28" s="29">
        <f t="shared" si="0"/>
        <v>0</v>
      </c>
      <c r="E28" s="30">
        <f t="shared" si="1"/>
        <v>0</v>
      </c>
      <c r="F28" s="31">
        <f t="shared" si="2"/>
        <v>0</v>
      </c>
      <c r="G28" s="30">
        <f t="shared" si="3"/>
        <v>0</v>
      </c>
      <c r="H28" s="32">
        <f t="shared" si="4"/>
        <v>0</v>
      </c>
      <c r="I28" s="32">
        <f t="shared" si="5"/>
        <v>0</v>
      </c>
      <c r="J28" s="33"/>
      <c r="K28" s="34">
        <f t="shared" si="6"/>
        <v>0</v>
      </c>
    </row>
    <row r="29" spans="1:11" s="35" customFormat="1" ht="12" customHeight="1">
      <c r="A29" s="26"/>
      <c r="B29" s="27">
        <f>IF(A29&lt;&gt;"",INDEX([1]Tabelle1!$A$3:$C$302,MATCH(A29,[1]Tabelle1!$A$3:$A$302,0),2),)</f>
        <v>0</v>
      </c>
      <c r="C29" s="37"/>
      <c r="D29" s="29">
        <f t="shared" si="0"/>
        <v>0</v>
      </c>
      <c r="E29" s="30">
        <f t="shared" si="1"/>
        <v>0</v>
      </c>
      <c r="F29" s="31">
        <f t="shared" si="2"/>
        <v>0</v>
      </c>
      <c r="G29" s="30">
        <f t="shared" si="3"/>
        <v>0</v>
      </c>
      <c r="H29" s="32">
        <f t="shared" si="4"/>
        <v>0</v>
      </c>
      <c r="I29" s="32">
        <f t="shared" si="5"/>
        <v>0</v>
      </c>
      <c r="J29" s="33"/>
      <c r="K29" s="34">
        <f t="shared" si="6"/>
        <v>0</v>
      </c>
    </row>
    <row r="30" spans="1:11" s="35" customFormat="1" ht="12" customHeight="1">
      <c r="A30" s="26"/>
      <c r="B30" s="27">
        <f>IF(A30&lt;&gt;"",INDEX([1]Tabelle1!$A$3:$C$302,MATCH(A30,[1]Tabelle1!$A$3:$A$302,0),2),)</f>
        <v>0</v>
      </c>
      <c r="C30" s="37"/>
      <c r="D30" s="29">
        <f t="shared" si="0"/>
        <v>0</v>
      </c>
      <c r="E30" s="30">
        <f t="shared" si="1"/>
        <v>0</v>
      </c>
      <c r="F30" s="31">
        <f t="shared" si="2"/>
        <v>0</v>
      </c>
      <c r="G30" s="30">
        <f t="shared" si="3"/>
        <v>0</v>
      </c>
      <c r="H30" s="32">
        <f t="shared" si="4"/>
        <v>0</v>
      </c>
      <c r="I30" s="32">
        <f t="shared" si="5"/>
        <v>0</v>
      </c>
      <c r="J30" s="33"/>
      <c r="K30" s="34">
        <f t="shared" si="6"/>
        <v>0</v>
      </c>
    </row>
    <row r="31" spans="1:11" s="35" customFormat="1" ht="12" customHeight="1">
      <c r="A31" s="26"/>
      <c r="B31" s="27">
        <f>IF(A31&lt;&gt;"",INDEX([1]Tabelle1!$A$3:$C$302,MATCH(A31,[1]Tabelle1!$A$3:$A$302,0),2),)</f>
        <v>0</v>
      </c>
      <c r="C31" s="37"/>
      <c r="D31" s="29">
        <f t="shared" si="0"/>
        <v>0</v>
      </c>
      <c r="E31" s="30">
        <f t="shared" si="1"/>
        <v>0</v>
      </c>
      <c r="F31" s="31">
        <f t="shared" si="2"/>
        <v>0</v>
      </c>
      <c r="G31" s="30">
        <f t="shared" si="3"/>
        <v>0</v>
      </c>
      <c r="H31" s="32">
        <f t="shared" si="4"/>
        <v>0</v>
      </c>
      <c r="I31" s="32">
        <f t="shared" si="5"/>
        <v>0</v>
      </c>
      <c r="J31" s="33"/>
      <c r="K31" s="34">
        <f t="shared" si="6"/>
        <v>0</v>
      </c>
    </row>
    <row r="32" spans="1:11" s="35" customFormat="1" ht="12" customHeight="1">
      <c r="A32" s="26"/>
      <c r="B32" s="27">
        <f>IF(A32&lt;&gt;"",INDEX([1]Tabelle1!$A$3:$C$302,MATCH(A32,[1]Tabelle1!$A$3:$A$302,0),2),)</f>
        <v>0</v>
      </c>
      <c r="C32" s="37"/>
      <c r="D32" s="29">
        <f t="shared" si="0"/>
        <v>0</v>
      </c>
      <c r="E32" s="30">
        <f t="shared" si="1"/>
        <v>0</v>
      </c>
      <c r="F32" s="31">
        <f t="shared" si="2"/>
        <v>0</v>
      </c>
      <c r="G32" s="30">
        <f t="shared" si="3"/>
        <v>0</v>
      </c>
      <c r="H32" s="32">
        <f t="shared" si="4"/>
        <v>0</v>
      </c>
      <c r="I32" s="32">
        <f t="shared" si="5"/>
        <v>0</v>
      </c>
      <c r="J32" s="33"/>
      <c r="K32" s="34">
        <f t="shared" si="6"/>
        <v>0</v>
      </c>
    </row>
    <row r="33" spans="1:15" s="35" customFormat="1" ht="12" customHeight="1" thickBot="1">
      <c r="A33" s="38"/>
      <c r="B33" s="39">
        <f>IF(A33&lt;&gt;"",INDEX([1]Tabelle1!$A$3:$C$302,MATCH(A33,[1]Tabelle1!$A$3:$A$302,0),2),)</f>
        <v>0</v>
      </c>
      <c r="C33" s="40"/>
      <c r="D33" s="41">
        <f t="shared" si="0"/>
        <v>0</v>
      </c>
      <c r="E33" s="42">
        <f t="shared" si="1"/>
        <v>0</v>
      </c>
      <c r="F33" s="43">
        <f t="shared" si="2"/>
        <v>0</v>
      </c>
      <c r="G33" s="42">
        <f t="shared" si="3"/>
        <v>0</v>
      </c>
      <c r="H33" s="44">
        <f t="shared" si="4"/>
        <v>0</v>
      </c>
      <c r="I33" s="45">
        <f t="shared" si="5"/>
        <v>0</v>
      </c>
      <c r="J33" s="46"/>
      <c r="K33" s="34">
        <f t="shared" si="6"/>
        <v>0</v>
      </c>
      <c r="L33" s="47"/>
      <c r="M33" s="47"/>
      <c r="N33" s="47"/>
      <c r="O33" s="47"/>
    </row>
    <row r="34" spans="1:15" s="17" customFormat="1" ht="13.5" customHeight="1" thickTop="1">
      <c r="B34" s="48"/>
      <c r="C34" s="69" t="s">
        <v>11</v>
      </c>
      <c r="D34" s="69"/>
      <c r="E34" s="69"/>
      <c r="F34" s="70"/>
      <c r="G34" s="49"/>
      <c r="H34" s="50">
        <f>IF(C13&lt;&gt;0,I34/B7,)</f>
        <v>0</v>
      </c>
      <c r="I34" s="51">
        <f>SUM(I13:I33)</f>
        <v>0</v>
      </c>
      <c r="J34" s="52">
        <f>SUM(J13:J33)</f>
        <v>0</v>
      </c>
      <c r="K34" s="53">
        <f>SUM(K13:K33)</f>
        <v>0</v>
      </c>
      <c r="L34" s="48"/>
      <c r="M34" s="48"/>
      <c r="N34" s="48"/>
      <c r="O34" s="48"/>
    </row>
    <row r="35" spans="1:15" s="5" customFormat="1" ht="22.5" customHeight="1">
      <c r="A35" s="66"/>
      <c r="B35" s="66"/>
      <c r="D35" s="54"/>
      <c r="E35" s="54"/>
      <c r="F35" s="54"/>
      <c r="G35" s="54"/>
      <c r="H35" s="54"/>
      <c r="I35" s="54"/>
      <c r="J35" s="1"/>
      <c r="K35" s="1"/>
      <c r="L35" s="54"/>
      <c r="M35" s="54"/>
      <c r="N35" s="54"/>
      <c r="O35" s="54"/>
    </row>
    <row r="36" spans="1:15" s="5" customFormat="1" ht="13.5" customHeight="1">
      <c r="A36" s="65" t="s">
        <v>1</v>
      </c>
      <c r="B36" s="65"/>
      <c r="D36" s="54"/>
      <c r="E36" s="54"/>
      <c r="F36" s="54"/>
      <c r="G36" s="54"/>
      <c r="H36" s="54"/>
      <c r="I36" s="54"/>
      <c r="J36" s="1"/>
      <c r="K36" s="54"/>
      <c r="L36" s="54"/>
      <c r="M36" s="54"/>
      <c r="N36" s="54"/>
      <c r="O36" s="54"/>
    </row>
    <row r="37" spans="1:15">
      <c r="A37" s="5"/>
      <c r="B37" s="7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>
      <c r="A38" s="55"/>
      <c r="B38" s="5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5">
      <c r="A39" s="65" t="s">
        <v>14</v>
      </c>
      <c r="B39" s="6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</sheetData>
  <sheetProtection algorithmName="SHA-512" hashValue="/KsFNqmE9KzVg3rZ2V9KNj1EkrH9osBQrMuibD82gi7Dd2DFiI9EtxGB6GijPPvzO2Tjl3c1Dm0u1VzzPP/ZuQ==" saltValue="qmbH6hALleE95DxJCPZK2w==" spinCount="100000" sheet="1" objects="1" scenarios="1" selectLockedCells="1"/>
  <mergeCells count="13">
    <mergeCell ref="A39:B39"/>
    <mergeCell ref="A35:B35"/>
    <mergeCell ref="A36:B36"/>
    <mergeCell ref="A11:B11"/>
    <mergeCell ref="K11:K12"/>
    <mergeCell ref="C34:F34"/>
    <mergeCell ref="F1:K1"/>
    <mergeCell ref="B3:K3"/>
    <mergeCell ref="B4:K4"/>
    <mergeCell ref="B5:K5"/>
    <mergeCell ref="C11:C12"/>
    <mergeCell ref="D11:J11"/>
    <mergeCell ref="J7:K7"/>
  </mergeCells>
  <phoneticPr fontId="1" type="noConversion"/>
  <dataValidations xWindow="573" yWindow="417" count="4">
    <dataValidation type="whole" allowBlank="1" showInputMessage="1" showErrorMessage="1" sqref="O7:O9" xr:uid="{00000000-0002-0000-0000-000000000000}">
      <formula1>0</formula1>
      <formula2>9999</formula2>
    </dataValidation>
    <dataValidation type="list" allowBlank="1" showInputMessage="1" showErrorMessage="1" sqref="A13:A33" xr:uid="{00000000-0002-0000-0000-000001000000}">
      <formula1>Lehrerliste</formula1>
    </dataValidation>
    <dataValidation allowBlank="1" showInputMessage="1" showErrorMessage="1" error="pro Lehrer können max. 5 vorwissenschaftliche Arbeiten betreut werden!" sqref="C13:C33" xr:uid="{00000000-0002-0000-0000-000002000000}"/>
    <dataValidation type="date" allowBlank="1" showInputMessage="1" showErrorMessage="1" sqref="G13:G33" xr:uid="{00000000-0002-0000-0000-000003000000}">
      <formula1>41518</formula1>
      <formula2>2958465</formula2>
    </dataValidation>
  </dataValidations>
  <printOptions horizontalCentered="1"/>
  <pageMargins left="0.35433070866141736" right="0.35433070866141736" top="0.59055118110236227" bottom="0.39370078740157483" header="0" footer="0"/>
  <pageSetup paperSize="9" orientation="landscape" verticalDpi="300" r:id="rId1"/>
  <headerFooter alignWithMargins="0">
    <oddFooter>&amp;R&amp;8Prüfgeb-AHS-2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SCHIEßENDOBLER Lydia</cp:lastModifiedBy>
  <cp:lastPrinted>2024-09-10T12:11:20Z</cp:lastPrinted>
  <dcterms:created xsi:type="dcterms:W3CDTF">1999-05-09T17:44:57Z</dcterms:created>
  <dcterms:modified xsi:type="dcterms:W3CDTF">2026-05-19T07:11:46Z</dcterms:modified>
</cp:coreProperties>
</file>